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goon-my.sharepoint.com/personal/bnienhuis_zone_college/Documents/Optimaliseren/Teelt technisch management/"/>
    </mc:Choice>
  </mc:AlternateContent>
  <xr:revisionPtr revIDLastSave="33" documentId="8_{1409B004-BFE4-40D2-8C3C-13D0CDEE3ED0}" xr6:coauthVersionLast="47" xr6:coauthVersionMax="47" xr10:uidLastSave="{F4016362-50F7-4DE1-B0F7-B00A72E4E395}"/>
  <bookViews>
    <workbookView xWindow="-120" yWindow="-120" windowWidth="20730" windowHeight="11160" xr2:uid="{CDA915AC-D013-407C-A074-48A74DFE62D9}"/>
  </bookViews>
  <sheets>
    <sheet name="Technische ruimte " sheetId="2" r:id="rId1"/>
    <sheet name="max planten per jaar" sheetId="1" r:id="rId2"/>
    <sheet name="Organisatorische ruimte 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2" l="1"/>
  <c r="E6" i="1"/>
  <c r="E7" i="1"/>
  <c r="D16" i="2"/>
  <c r="D17" i="2"/>
  <c r="D18" i="2" l="1"/>
  <c r="C17" i="1" s="1"/>
  <c r="C4" i="3" l="1"/>
  <c r="C9" i="3" s="1"/>
  <c r="C18" i="1"/>
  <c r="G7" i="1"/>
  <c r="E13" i="1"/>
  <c r="G13" i="1" s="1"/>
  <c r="G6" i="1"/>
  <c r="C19" i="1" l="1"/>
  <c r="C20" i="1" s="1"/>
  <c r="C7" i="3"/>
  <c r="C14" i="3" s="1"/>
  <c r="C15" i="3" s="1"/>
  <c r="D20" i="3" s="1"/>
  <c r="G14" i="1"/>
  <c r="H14" i="1" s="1"/>
  <c r="C23" i="1" s="1"/>
  <c r="C24" i="1" l="1"/>
  <c r="C17" i="3"/>
  <c r="C16" i="3"/>
  <c r="C18" i="3" s="1"/>
</calcChain>
</file>

<file path=xl/sharedStrings.xml><?xml version="1.0" encoding="utf-8"?>
<sst xmlns="http://schemas.openxmlformats.org/spreadsheetml/2006/main" count="83" uniqueCount="53">
  <si>
    <t>Fase</t>
  </si>
  <si>
    <t>Omschrijving</t>
  </si>
  <si>
    <t>Aantal planten</t>
  </si>
  <si>
    <t>Planten per nettom2</t>
  </si>
  <si>
    <t>Aantal nettom2</t>
  </si>
  <si>
    <t>Aantal weken</t>
  </si>
  <si>
    <t>Aantal netto weekm2</t>
  </si>
  <si>
    <t>Weekm2 per plant</t>
  </si>
  <si>
    <t>Oppotten- wijder zetten 1</t>
  </si>
  <si>
    <t>Afleveren</t>
  </si>
  <si>
    <t>Totaal</t>
  </si>
  <si>
    <t>Beschikbare m2</t>
  </si>
  <si>
    <t>weekm2/jaar</t>
  </si>
  <si>
    <t>Maximale aantal planten</t>
  </si>
  <si>
    <t>Te telen planten</t>
  </si>
  <si>
    <t>x52</t>
  </si>
  <si>
    <t>Wijder zetten 1</t>
  </si>
  <si>
    <t>Wijder zetten 2</t>
  </si>
  <si>
    <t>?</t>
  </si>
  <si>
    <t>Uitrekenen maximale aantal te telen planten</t>
  </si>
  <si>
    <t>De technische ruimtebenutting</t>
  </si>
  <si>
    <t>Dit is het percentage tabletoppervlak (netto kasoppervlak) ten opzichte van het kasoppervlak (bruto kasoppervlak).</t>
  </si>
  <si>
    <t>Omvang</t>
  </si>
  <si>
    <t>Paden en werkruimte</t>
  </si>
  <si>
    <t>kas /perceel 1</t>
  </si>
  <si>
    <t>m2</t>
  </si>
  <si>
    <t>Totaal bruto</t>
  </si>
  <si>
    <t>Af: paden en werkruimte</t>
  </si>
  <si>
    <t>Netto</t>
  </si>
  <si>
    <t>kas /perceel 2</t>
  </si>
  <si>
    <t>kas /perceel 3</t>
  </si>
  <si>
    <t>kas /perceel 4</t>
  </si>
  <si>
    <t>Technische ruimtebenutting:</t>
  </si>
  <si>
    <t>Organisatorische ruimtebenutting</t>
  </si>
  <si>
    <t>Technische ruimte:</t>
  </si>
  <si>
    <t>Planten/m2 eindafstand</t>
  </si>
  <si>
    <t>per m2</t>
  </si>
  <si>
    <t>Totale teeltduur</t>
  </si>
  <si>
    <t>weken</t>
  </si>
  <si>
    <t>Duur 1e fase</t>
  </si>
  <si>
    <t>Beschikbare weekm2</t>
  </si>
  <si>
    <t>Planten/m2 begin afstand fase 1</t>
  </si>
  <si>
    <t>Benodigde ruimte 1e fase</t>
  </si>
  <si>
    <t>weekm2</t>
  </si>
  <si>
    <t>Benodigde weekm2 1e fase</t>
  </si>
  <si>
    <t>Leegloop tijdens 1e fase</t>
  </si>
  <si>
    <t>%</t>
  </si>
  <si>
    <t>Niet benut in 1e fase</t>
  </si>
  <si>
    <t>Oragnisatorische ruimte benutting in 1e fase:</t>
  </si>
  <si>
    <t>Maximale aantal te telen planten na correctie</t>
  </si>
  <si>
    <t>correctie efficientie</t>
  </si>
  <si>
    <t>Na correctie</t>
  </si>
  <si>
    <t>Maximale aantal planten eindafstand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</si>
</sst>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AF1DD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rgb="FFC2D69B"/>
      </bottom>
      <diagonal/>
    </border>
    <border>
      <left/>
      <right style="medium">
        <color rgb="FFC2D69B"/>
      </right>
      <top/>
      <bottom style="medium">
        <color rgb="FFC2D69B"/>
      </bottom>
      <diagonal/>
    </border>
    <border>
      <left/>
      <right/>
      <top/>
      <bottom style="medium">
        <color rgb="FFC2D69B"/>
      </bottom>
      <diagonal/>
    </border>
    <border>
      <left/>
      <right style="medium">
        <color rgb="FFC2D69B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1" fontId="0" fillId="0" borderId="0" xfId="0" applyNumberFormat="1"/>
    <xf numFmtId="2" fontId="0" fillId="0" borderId="0" xfId="0" applyNumberFormat="1"/>
    <xf numFmtId="164" fontId="0" fillId="0" borderId="0" xfId="0" applyNumberFormat="1"/>
    <xf numFmtId="0" fontId="1" fillId="0" borderId="1" xfId="0" applyFont="1" applyBorder="1" applyAlignment="1">
      <alignment vertical="center" wrapText="1"/>
    </xf>
    <xf numFmtId="1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1" fontId="2" fillId="2" borderId="2" xfId="0" applyNumberFormat="1" applyFont="1" applyFill="1" applyBorder="1" applyAlignment="1">
      <alignment vertical="center" wrapText="1"/>
    </xf>
    <xf numFmtId="2" fontId="2" fillId="2" borderId="3" xfId="0" applyNumberFormat="1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3" fontId="2" fillId="0" borderId="2" xfId="0" applyNumberFormat="1" applyFont="1" applyBorder="1" applyAlignment="1">
      <alignment vertical="center" wrapText="1"/>
    </xf>
    <xf numFmtId="2" fontId="2" fillId="0" borderId="3" xfId="0" applyNumberFormat="1" applyFont="1" applyBorder="1" applyAlignment="1">
      <alignment vertical="center" wrapText="1"/>
    </xf>
    <xf numFmtId="164" fontId="2" fillId="2" borderId="3" xfId="0" applyNumberFormat="1" applyFont="1" applyFill="1" applyBorder="1" applyAlignment="1">
      <alignment vertical="center" wrapText="1"/>
    </xf>
    <xf numFmtId="0" fontId="0" fillId="0" borderId="0" xfId="0" applyAlignment="1">
      <alignment horizontal="right"/>
    </xf>
    <xf numFmtId="0" fontId="2" fillId="0" borderId="4" xfId="0" applyFont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3" fontId="3" fillId="2" borderId="2" xfId="0" applyNumberFormat="1" applyFont="1" applyFill="1" applyBorder="1" applyAlignment="1">
      <alignment vertical="center" wrapText="1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9" fontId="3" fillId="0" borderId="0" xfId="0" applyNumberFormat="1" applyFont="1"/>
    <xf numFmtId="1" fontId="4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114300</xdr:colOff>
      <xdr:row>0</xdr:row>
      <xdr:rowOff>9525</xdr:rowOff>
    </xdr:from>
    <xdr:to>
      <xdr:col>15</xdr:col>
      <xdr:colOff>646776</xdr:colOff>
      <xdr:row>21</xdr:row>
      <xdr:rowOff>9049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4A9687CA-8B27-4DC9-A661-7D9BF914B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0" y="9525"/>
          <a:ext cx="7390476" cy="380952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B1F45-8F62-4BFA-B77A-C0F64A6489B8}">
  <dimension ref="A1:E20"/>
  <sheetViews>
    <sheetView tabSelected="1" topLeftCell="A3" workbookViewId="0">
      <selection activeCell="J15" sqref="J15"/>
    </sheetView>
  </sheetViews>
  <sheetFormatPr defaultRowHeight="14.25" x14ac:dyDescent="0.2"/>
  <cols>
    <col min="4" max="4" width="20.25" customWidth="1"/>
  </cols>
  <sheetData>
    <row r="1" spans="1:5" ht="15" x14ac:dyDescent="0.25">
      <c r="A1" s="21" t="s">
        <v>20</v>
      </c>
    </row>
    <row r="2" spans="1:5" x14ac:dyDescent="0.2">
      <c r="A2" t="s">
        <v>21</v>
      </c>
    </row>
    <row r="4" spans="1:5" x14ac:dyDescent="0.2">
      <c r="A4" t="s">
        <v>22</v>
      </c>
      <c r="B4" t="s">
        <v>24</v>
      </c>
      <c r="D4" s="22">
        <v>10000</v>
      </c>
      <c r="E4" t="s">
        <v>25</v>
      </c>
    </row>
    <row r="5" spans="1:5" x14ac:dyDescent="0.2">
      <c r="A5" t="s">
        <v>23</v>
      </c>
      <c r="D5" s="22">
        <v>1000</v>
      </c>
      <c r="E5" t="s">
        <v>25</v>
      </c>
    </row>
    <row r="6" spans="1:5" x14ac:dyDescent="0.2">
      <c r="D6" s="22"/>
    </row>
    <row r="7" spans="1:5" x14ac:dyDescent="0.2">
      <c r="A7" t="s">
        <v>22</v>
      </c>
      <c r="B7" t="s">
        <v>29</v>
      </c>
      <c r="D7" s="22">
        <v>0</v>
      </c>
      <c r="E7" t="s">
        <v>25</v>
      </c>
    </row>
    <row r="8" spans="1:5" x14ac:dyDescent="0.2">
      <c r="A8" t="s">
        <v>23</v>
      </c>
      <c r="D8" s="22">
        <v>0</v>
      </c>
      <c r="E8" t="s">
        <v>25</v>
      </c>
    </row>
    <row r="9" spans="1:5" x14ac:dyDescent="0.2">
      <c r="D9" s="22"/>
    </row>
    <row r="10" spans="1:5" x14ac:dyDescent="0.2">
      <c r="A10" t="s">
        <v>22</v>
      </c>
      <c r="B10" t="s">
        <v>30</v>
      </c>
      <c r="D10" s="22">
        <v>0</v>
      </c>
      <c r="E10" t="s">
        <v>25</v>
      </c>
    </row>
    <row r="11" spans="1:5" x14ac:dyDescent="0.2">
      <c r="A11" t="s">
        <v>23</v>
      </c>
      <c r="D11" s="22">
        <v>0</v>
      </c>
      <c r="E11" t="s">
        <v>25</v>
      </c>
    </row>
    <row r="12" spans="1:5" x14ac:dyDescent="0.2">
      <c r="D12" s="22"/>
    </row>
    <row r="13" spans="1:5" x14ac:dyDescent="0.2">
      <c r="A13" t="s">
        <v>22</v>
      </c>
      <c r="B13" t="s">
        <v>31</v>
      </c>
      <c r="D13" s="22">
        <v>0</v>
      </c>
      <c r="E13" t="s">
        <v>25</v>
      </c>
    </row>
    <row r="14" spans="1:5" x14ac:dyDescent="0.2">
      <c r="A14" t="s">
        <v>23</v>
      </c>
      <c r="D14" s="22">
        <v>0</v>
      </c>
      <c r="E14" t="s">
        <v>25</v>
      </c>
    </row>
    <row r="16" spans="1:5" x14ac:dyDescent="0.2">
      <c r="A16" t="s">
        <v>26</v>
      </c>
      <c r="D16">
        <f>D4+D7+D10+D13</f>
        <v>10000</v>
      </c>
      <c r="E16" t="s">
        <v>25</v>
      </c>
    </row>
    <row r="17" spans="1:5" x14ac:dyDescent="0.2">
      <c r="A17" t="s">
        <v>27</v>
      </c>
      <c r="D17">
        <f>D5+D8+D11+D14</f>
        <v>1000</v>
      </c>
      <c r="E17" t="s">
        <v>25</v>
      </c>
    </row>
    <row r="18" spans="1:5" ht="15" x14ac:dyDescent="0.25">
      <c r="A18" t="s">
        <v>28</v>
      </c>
      <c r="D18" s="21">
        <f>D16-D17</f>
        <v>9000</v>
      </c>
      <c r="E18" t="s">
        <v>25</v>
      </c>
    </row>
    <row r="20" spans="1:5" x14ac:dyDescent="0.2">
      <c r="A20" t="s">
        <v>32</v>
      </c>
      <c r="D20">
        <f>(D18/D16)*100</f>
        <v>90</v>
      </c>
      <c r="E20" t="s">
        <v>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A6E8C-C144-4D6B-9E3C-3FACD857420B}">
  <dimension ref="A1:H28"/>
  <sheetViews>
    <sheetView topLeftCell="A7" workbookViewId="0">
      <selection activeCell="E22" sqref="E22"/>
    </sheetView>
  </sheetViews>
  <sheetFormatPr defaultRowHeight="14.25" x14ac:dyDescent="0.2"/>
  <cols>
    <col min="1" max="1" width="20" customWidth="1"/>
    <col min="2" max="2" width="15.875" customWidth="1"/>
    <col min="4" max="4" width="12" customWidth="1"/>
    <col min="5" max="5" width="12.875" style="1" customWidth="1"/>
    <col min="6" max="6" width="12.625" customWidth="1"/>
    <col min="7" max="7" width="18.625" style="1" customWidth="1"/>
    <col min="8" max="8" width="10.125" style="2" bestFit="1" customWidth="1"/>
  </cols>
  <sheetData>
    <row r="1" spans="1:8" ht="15" x14ac:dyDescent="0.25">
      <c r="A1" s="21" t="s">
        <v>49</v>
      </c>
    </row>
    <row r="3" spans="1:8" x14ac:dyDescent="0.2">
      <c r="A3" t="s">
        <v>19</v>
      </c>
    </row>
    <row r="5" spans="1:8" ht="30.75" thickBot="1" x14ac:dyDescent="0.25">
      <c r="A5" s="4" t="s">
        <v>0</v>
      </c>
      <c r="B5" s="4" t="s">
        <v>1</v>
      </c>
      <c r="C5" s="4" t="s">
        <v>2</v>
      </c>
      <c r="D5" s="4" t="s">
        <v>3</v>
      </c>
      <c r="E5" s="5" t="s">
        <v>4</v>
      </c>
      <c r="F5" s="4" t="s">
        <v>5</v>
      </c>
      <c r="G5" s="5" t="s">
        <v>6</v>
      </c>
      <c r="H5" s="6" t="s">
        <v>7</v>
      </c>
    </row>
    <row r="6" spans="1:8" ht="30" thickTop="1" thickBot="1" x14ac:dyDescent="0.25">
      <c r="A6" s="7">
        <v>1</v>
      </c>
      <c r="B6" s="8" t="s">
        <v>8</v>
      </c>
      <c r="C6" s="19">
        <v>1030</v>
      </c>
      <c r="D6" s="18">
        <v>25</v>
      </c>
      <c r="E6" s="9">
        <f t="shared" ref="E6:E12" si="0">C6/D6</f>
        <v>41.2</v>
      </c>
      <c r="F6" s="18">
        <v>5</v>
      </c>
      <c r="G6" s="9">
        <f>E6*F6</f>
        <v>206</v>
      </c>
      <c r="H6" s="10"/>
    </row>
    <row r="7" spans="1:8" ht="15.75" thickBot="1" x14ac:dyDescent="0.25">
      <c r="A7" s="11">
        <v>2</v>
      </c>
      <c r="B7" s="12" t="s">
        <v>16</v>
      </c>
      <c r="C7" s="13">
        <v>1020</v>
      </c>
      <c r="D7" s="18">
        <v>15</v>
      </c>
      <c r="E7" s="9">
        <f t="shared" si="0"/>
        <v>68</v>
      </c>
      <c r="F7" s="18">
        <v>5</v>
      </c>
      <c r="G7" s="9">
        <f t="shared" ref="G7:G13" si="1">E7*F7</f>
        <v>340</v>
      </c>
      <c r="H7" s="14"/>
    </row>
    <row r="8" spans="1:8" ht="15.75" thickBot="1" x14ac:dyDescent="0.25">
      <c r="A8" s="7">
        <v>3</v>
      </c>
      <c r="B8" s="8" t="s">
        <v>17</v>
      </c>
      <c r="C8" s="13">
        <v>0</v>
      </c>
      <c r="D8" s="18">
        <v>0</v>
      </c>
      <c r="E8" s="9"/>
      <c r="F8" s="18"/>
      <c r="G8" s="9"/>
      <c r="H8" s="14"/>
    </row>
    <row r="9" spans="1:8" ht="15.75" thickBot="1" x14ac:dyDescent="0.25">
      <c r="A9" s="11"/>
      <c r="B9" s="12" t="s">
        <v>18</v>
      </c>
      <c r="C9" s="13">
        <v>0</v>
      </c>
      <c r="D9" s="18">
        <v>0</v>
      </c>
      <c r="E9" s="9"/>
      <c r="F9" s="18"/>
      <c r="G9" s="9"/>
      <c r="H9" s="14"/>
    </row>
    <row r="10" spans="1:8" ht="15.75" thickBot="1" x14ac:dyDescent="0.25">
      <c r="A10" s="11"/>
      <c r="B10" s="12" t="s">
        <v>18</v>
      </c>
      <c r="C10" s="13">
        <v>0</v>
      </c>
      <c r="D10" s="18">
        <v>0</v>
      </c>
      <c r="E10" s="9"/>
      <c r="F10" s="18"/>
      <c r="G10" s="9"/>
      <c r="H10" s="14"/>
    </row>
    <row r="11" spans="1:8" ht="15.75" thickBot="1" x14ac:dyDescent="0.25">
      <c r="A11" s="11"/>
      <c r="B11" s="12" t="s">
        <v>18</v>
      </c>
      <c r="C11" s="13">
        <v>0</v>
      </c>
      <c r="D11" s="18">
        <v>0</v>
      </c>
      <c r="E11" s="9"/>
      <c r="F11" s="18"/>
      <c r="G11" s="9"/>
      <c r="H11" s="14"/>
    </row>
    <row r="12" spans="1:8" ht="15" thickBot="1" x14ac:dyDescent="0.25">
      <c r="B12" s="17" t="s">
        <v>18</v>
      </c>
      <c r="C12" s="13">
        <v>0</v>
      </c>
      <c r="D12" s="18">
        <v>0</v>
      </c>
      <c r="E12" s="9"/>
      <c r="F12" s="18"/>
      <c r="G12" s="9"/>
      <c r="H12" s="10"/>
    </row>
    <row r="13" spans="1:8" ht="15.75" thickBot="1" x14ac:dyDescent="0.25">
      <c r="A13" s="11">
        <v>4</v>
      </c>
      <c r="B13" s="12" t="s">
        <v>9</v>
      </c>
      <c r="C13" s="13">
        <v>1000</v>
      </c>
      <c r="D13" s="18">
        <v>15</v>
      </c>
      <c r="E13" s="9">
        <f t="shared" ref="E7:E13" si="2">C13/D13</f>
        <v>66.666666666666671</v>
      </c>
      <c r="F13" s="18">
        <v>3</v>
      </c>
      <c r="G13" s="9">
        <f t="shared" si="1"/>
        <v>200</v>
      </c>
      <c r="H13" s="14"/>
    </row>
    <row r="14" spans="1:8" ht="15.75" thickBot="1" x14ac:dyDescent="0.25">
      <c r="A14" s="7"/>
      <c r="B14" s="8" t="s">
        <v>10</v>
      </c>
      <c r="C14" s="8"/>
      <c r="D14" s="8"/>
      <c r="E14" s="9"/>
      <c r="F14" s="8"/>
      <c r="G14" s="9">
        <f>SUM(G6:G13)</f>
        <v>746</v>
      </c>
      <c r="H14" s="15">
        <f>G14/C13</f>
        <v>0.746</v>
      </c>
    </row>
    <row r="17" spans="1:3" x14ac:dyDescent="0.2">
      <c r="A17" t="s">
        <v>11</v>
      </c>
      <c r="C17" s="20">
        <f>'Technische ruimte '!D18</f>
        <v>9000</v>
      </c>
    </row>
    <row r="18" spans="1:3" x14ac:dyDescent="0.2">
      <c r="A18" t="s">
        <v>12</v>
      </c>
      <c r="B18" s="16" t="s">
        <v>15</v>
      </c>
      <c r="C18">
        <f>C17*52</f>
        <v>468000</v>
      </c>
    </row>
    <row r="19" spans="1:3" x14ac:dyDescent="0.2">
      <c r="A19" t="s">
        <v>50</v>
      </c>
      <c r="B19" s="24">
        <v>0.05</v>
      </c>
      <c r="C19" s="1">
        <f>C18*B19</f>
        <v>23400</v>
      </c>
    </row>
    <row r="20" spans="1:3" x14ac:dyDescent="0.2">
      <c r="A20" t="s">
        <v>51</v>
      </c>
      <c r="B20" s="24"/>
      <c r="C20" s="1">
        <f>C18-C19</f>
        <v>444600</v>
      </c>
    </row>
    <row r="22" spans="1:3" x14ac:dyDescent="0.2">
      <c r="A22" t="s">
        <v>13</v>
      </c>
    </row>
    <row r="23" spans="1:3" x14ac:dyDescent="0.2">
      <c r="A23" t="s">
        <v>7</v>
      </c>
      <c r="C23" s="3">
        <f>H14</f>
        <v>0.746</v>
      </c>
    </row>
    <row r="24" spans="1:3" ht="15" x14ac:dyDescent="0.25">
      <c r="A24" t="s">
        <v>14</v>
      </c>
      <c r="C24" s="25">
        <f>C20/C23</f>
        <v>595978.55227882043</v>
      </c>
    </row>
    <row r="26" spans="1:3" x14ac:dyDescent="0.2">
      <c r="C26" s="1"/>
    </row>
    <row r="27" spans="1:3" x14ac:dyDescent="0.2">
      <c r="C27" s="1"/>
    </row>
    <row r="28" spans="1:3" x14ac:dyDescent="0.2">
      <c r="C28" s="1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BCAA1-E8A1-4A14-A681-B449FCEC16E6}">
  <dimension ref="A1:E20"/>
  <sheetViews>
    <sheetView workbookViewId="0">
      <selection activeCell="C15" sqref="C15"/>
    </sheetView>
  </sheetViews>
  <sheetFormatPr defaultRowHeight="14.25" x14ac:dyDescent="0.2"/>
  <cols>
    <col min="2" max="2" width="27.875" customWidth="1"/>
    <col min="3" max="3" width="25.75" customWidth="1"/>
    <col min="4" max="4" width="10.625" bestFit="1" customWidth="1"/>
  </cols>
  <sheetData>
    <row r="1" spans="1:4" ht="15" x14ac:dyDescent="0.25">
      <c r="A1" s="21" t="s">
        <v>33</v>
      </c>
    </row>
    <row r="4" spans="1:4" x14ac:dyDescent="0.2">
      <c r="A4" t="s">
        <v>34</v>
      </c>
      <c r="C4">
        <f>'Technische ruimte '!D18</f>
        <v>9000</v>
      </c>
      <c r="D4" t="s">
        <v>25</v>
      </c>
    </row>
    <row r="6" spans="1:4" x14ac:dyDescent="0.2">
      <c r="A6" t="s">
        <v>35</v>
      </c>
      <c r="C6" s="22">
        <v>15</v>
      </c>
      <c r="D6" t="s">
        <v>36</v>
      </c>
    </row>
    <row r="7" spans="1:4" x14ac:dyDescent="0.2">
      <c r="A7" t="s">
        <v>52</v>
      </c>
      <c r="C7" s="23">
        <f>C4*C6</f>
        <v>135000</v>
      </c>
    </row>
    <row r="8" spans="1:4" x14ac:dyDescent="0.2">
      <c r="A8" t="s">
        <v>37</v>
      </c>
      <c r="C8" s="22">
        <v>13</v>
      </c>
      <c r="D8" t="s">
        <v>38</v>
      </c>
    </row>
    <row r="9" spans="1:4" x14ac:dyDescent="0.2">
      <c r="A9" t="s">
        <v>40</v>
      </c>
      <c r="C9">
        <f>C4*C8</f>
        <v>117000</v>
      </c>
      <c r="D9" t="s">
        <v>43</v>
      </c>
    </row>
    <row r="12" spans="1:4" x14ac:dyDescent="0.2">
      <c r="A12" t="s">
        <v>41</v>
      </c>
      <c r="C12" s="22">
        <v>25</v>
      </c>
      <c r="D12" t="s">
        <v>36</v>
      </c>
    </row>
    <row r="13" spans="1:4" x14ac:dyDescent="0.2">
      <c r="A13" t="s">
        <v>39</v>
      </c>
      <c r="C13" s="22">
        <v>5</v>
      </c>
      <c r="D13" t="s">
        <v>38</v>
      </c>
    </row>
    <row r="14" spans="1:4" x14ac:dyDescent="0.2">
      <c r="A14" t="s">
        <v>42</v>
      </c>
      <c r="C14">
        <f>C7/C12</f>
        <v>5400</v>
      </c>
      <c r="D14" t="s">
        <v>25</v>
      </c>
    </row>
    <row r="15" spans="1:4" x14ac:dyDescent="0.2">
      <c r="A15" t="s">
        <v>44</v>
      </c>
      <c r="C15">
        <f>C14*C13</f>
        <v>27000</v>
      </c>
      <c r="D15" t="s">
        <v>43</v>
      </c>
    </row>
    <row r="16" spans="1:4" x14ac:dyDescent="0.2">
      <c r="A16" t="s">
        <v>47</v>
      </c>
      <c r="C16">
        <f>C9-C14</f>
        <v>111600</v>
      </c>
      <c r="D16" t="s">
        <v>43</v>
      </c>
    </row>
    <row r="17" spans="1:5" x14ac:dyDescent="0.2">
      <c r="A17" t="s">
        <v>45</v>
      </c>
      <c r="C17">
        <f>C9-C15</f>
        <v>90000</v>
      </c>
      <c r="D17" t="s">
        <v>43</v>
      </c>
    </row>
    <row r="18" spans="1:5" x14ac:dyDescent="0.2">
      <c r="A18" t="s">
        <v>45</v>
      </c>
      <c r="C18">
        <f>C16/C9*100%</f>
        <v>0.9538461538461539</v>
      </c>
      <c r="D18" t="s">
        <v>46</v>
      </c>
    </row>
    <row r="20" spans="1:5" x14ac:dyDescent="0.2">
      <c r="A20" t="s">
        <v>48</v>
      </c>
      <c r="D20">
        <f>C15/C9*100%</f>
        <v>0.23076923076923078</v>
      </c>
      <c r="E20" t="s">
        <v>46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FEFE2E46C86D4A9898CCC49B418B36" ma:contentTypeVersion="14" ma:contentTypeDescription="Een nieuw document maken." ma:contentTypeScope="" ma:versionID="df26e2361f59d12fcab5caeb108a0da6">
  <xsd:schema xmlns:xsd="http://www.w3.org/2001/XMLSchema" xmlns:xs="http://www.w3.org/2001/XMLSchema" xmlns:p="http://schemas.microsoft.com/office/2006/metadata/properties" xmlns:ns2="2cb1c85b-b197-48cd-8bb1-fe9e9ee0096b" xmlns:ns3="414a8a67-acf6-4b09-bb49-f84330b442d7" xmlns:ns4="5ad07612-1080-49cf-8fb2-28e7c3022d9a" targetNamespace="http://schemas.microsoft.com/office/2006/metadata/properties" ma:root="true" ma:fieldsID="2ec27913bf823355671e7e45cf2fbb5d" ns2:_="" ns3:_="" ns4:_="">
    <xsd:import namespace="2cb1c85b-b197-48cd-8bb1-fe9e9ee0096b"/>
    <xsd:import namespace="414a8a67-acf6-4b09-bb49-f84330b442d7"/>
    <xsd:import namespace="5ad07612-1080-49cf-8fb2-28e7c3022d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b1c85b-b197-48cd-8bb1-fe9e9ee009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ec6a8442-1569-46a6-a14f-f23e9ec9d8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4a8a67-acf6-4b09-bb49-f84330b442d7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248ea8ce-d6d7-4c67-93d5-dcdb41321123}" ma:internalName="TaxCatchAll" ma:showField="CatchAllData" ma:web="5ad07612-1080-49cf-8fb2-28e7c3022d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d07612-1080-49cf-8fb2-28e7c3022d9a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cb1c85b-b197-48cd-8bb1-fe9e9ee0096b">
      <Terms xmlns="http://schemas.microsoft.com/office/infopath/2007/PartnerControls"/>
    </lcf76f155ced4ddcb4097134ff3c332f>
    <TaxCatchAll xmlns="414a8a67-acf6-4b09-bb49-f84330b442d7" xsi:nil="true"/>
  </documentManagement>
</p:properties>
</file>

<file path=customXml/itemProps1.xml><?xml version="1.0" encoding="utf-8"?>
<ds:datastoreItem xmlns:ds="http://schemas.openxmlformats.org/officeDocument/2006/customXml" ds:itemID="{B15AB4EE-815C-41A6-9C2C-0509A45C5E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198DE9-BAD7-4B46-B399-7FAE18A1ACB4}"/>
</file>

<file path=customXml/itemProps3.xml><?xml version="1.0" encoding="utf-8"?>
<ds:datastoreItem xmlns:ds="http://schemas.openxmlformats.org/officeDocument/2006/customXml" ds:itemID="{0B7F7575-3328-4285-B691-B0BD3E3BB769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82ac19c3-1cff-4f70-a585-2de21a3866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915d7cad-3e71-4cea-95bb-ac32222adf0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Technische ruimte </vt:lpstr>
      <vt:lpstr>max planten per jaar</vt:lpstr>
      <vt:lpstr>Organisatorische ruimte </vt:lpstr>
    </vt:vector>
  </TitlesOfParts>
  <Company>Zone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Nienhuis</dc:creator>
  <cp:lastModifiedBy>Ben Nienhuis</cp:lastModifiedBy>
  <dcterms:created xsi:type="dcterms:W3CDTF">2021-02-03T12:39:02Z</dcterms:created>
  <dcterms:modified xsi:type="dcterms:W3CDTF">2023-02-06T13:41:03Z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0x010100F4FEFE2E46C86D4A9898CCC49B418B36</vt:lpwstr>
  </property>
</Properties>
</file>